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A\Budget\Financial Planning &amp; Analysis\Appropriations History\10Y History\"/>
    </mc:Choice>
  </mc:AlternateContent>
  <xr:revisionPtr revIDLastSave="0" documentId="13_ncr:1_{AC17BB82-5722-4369-A4C4-9F74E60ECF13}" xr6:coauthVersionLast="47" xr6:coauthVersionMax="47" xr10:uidLastSave="{00000000-0000-0000-0000-000000000000}"/>
  <bookViews>
    <workbookView xWindow="40185" yWindow="1635" windowWidth="34005" windowHeight="18105" xr2:uid="{C1A4E21F-B16E-4B90-BBFA-F28994102FC4}"/>
  </bookViews>
  <sheets>
    <sheet name="Sheet1" sheetId="1" r:id="rId1"/>
    <sheet name="EG History" sheetId="2" r:id="rId2"/>
  </sheets>
  <definedNames>
    <definedName name="_xlnm.Print_Area" localSheetId="1">'EG History'!$A$1:$E$21</definedName>
    <definedName name="_xlnm.Print_Area" localSheetId="0">Sheet1!$B$1:$G$22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E20" i="1" s="1"/>
  <c r="D14" i="1" l="1"/>
  <c r="D15" i="1"/>
  <c r="D16" i="1"/>
  <c r="D17" i="1"/>
  <c r="D18" i="1"/>
  <c r="D19" i="1"/>
  <c r="E19" i="1"/>
  <c r="E17" i="1"/>
  <c r="E18" i="1"/>
  <c r="E14" i="1"/>
  <c r="E15" i="1"/>
  <c r="E16" i="1"/>
  <c r="E8" i="1" l="1"/>
  <c r="D8" i="1"/>
  <c r="B19" i="2" l="1"/>
  <c r="B20" i="2" s="1"/>
  <c r="B11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E13" i="1" l="1"/>
  <c r="D13" i="1"/>
  <c r="E12" i="1"/>
  <c r="D12" i="1"/>
  <c r="E11" i="1"/>
  <c r="D11" i="1"/>
  <c r="E10" i="1"/>
  <c r="D10" i="1"/>
  <c r="E9" i="1"/>
  <c r="D9" i="1"/>
</calcChain>
</file>

<file path=xl/sharedStrings.xml><?xml version="1.0" encoding="utf-8"?>
<sst xmlns="http://schemas.openxmlformats.org/spreadsheetml/2006/main" count="57" uniqueCount="37">
  <si>
    <t>Fiscal Year</t>
  </si>
  <si>
    <t>State Appropriation (actual)</t>
  </si>
  <si>
    <t>Delta (%)</t>
  </si>
  <si>
    <t>Delta ($)</t>
  </si>
  <si>
    <t>Notes</t>
  </si>
  <si>
    <t>FY2010</t>
  </si>
  <si>
    <t>FY2011</t>
  </si>
  <si>
    <t xml:space="preserve">Decline result of statewide budget cuts enacted by the N.C. General Assembly </t>
  </si>
  <si>
    <t>FY2012</t>
  </si>
  <si>
    <t>FY2013</t>
  </si>
  <si>
    <t>FY2014</t>
  </si>
  <si>
    <t>FY2015</t>
  </si>
  <si>
    <t>FY2016</t>
  </si>
  <si>
    <t>FY2017</t>
  </si>
  <si>
    <t>FY2018</t>
  </si>
  <si>
    <t>Received allocations for enrollment growth and employee salaries/benefits</t>
  </si>
  <si>
    <t>FY2019</t>
  </si>
  <si>
    <t>Incremental increases included Levine Hall Building Reserve allocation ($4.2M), as well as funding for enrollment growth and legislative salary/benefit increases.</t>
  </si>
  <si>
    <t>FY2020</t>
  </si>
  <si>
    <t>FY2021</t>
  </si>
  <si>
    <t>Incremental increases included fringe increase adjustments, UNC Lab School allotments and other miscellaneous non-recurring appropriations.</t>
  </si>
  <si>
    <t>FY 2015-2021</t>
  </si>
  <si>
    <t>$2.24M of the $5.18M was technically classified as receipts given that this was received via cash transfer from the UNC System (funded by U.S. Dept. of Commerce grant)</t>
  </si>
  <si>
    <t xml:space="preserve">ASU Enrollment Growth Appropriation History </t>
  </si>
  <si>
    <t>Total Enrollment Growth Appropriation (FY15-21)</t>
  </si>
  <si>
    <t>Enrollment Growth Appropriation (FY15-21) as % of Total State Appropriation</t>
  </si>
  <si>
    <t>Incremental increases include fringe increase adjustments, UNC Lab School allotments and other misc. non-recurring appropriations.</t>
  </si>
  <si>
    <t>ASU State Appropriations History (10Y)</t>
  </si>
  <si>
    <t>Additional appropriation received for enrollment growth and legislative salary increases</t>
  </si>
  <si>
    <t>FY2022</t>
  </si>
  <si>
    <t>FY2023</t>
  </si>
  <si>
    <t>FY2024*</t>
  </si>
  <si>
    <t>Increase includes legislative salary &amp; benefit rate increase funding, Hickory Campus appropriation and other misc. recurring and non-recurring appropriations.</t>
  </si>
  <si>
    <t>FY 2013-2024</t>
  </si>
  <si>
    <t>* Includes state appropriation approved but yet to be transferred by OSBM as of 2/9/24</t>
  </si>
  <si>
    <t>Includes enrollment growth funds, legislative salary &amp; benefit rate increases, additional UNC Lab School funding and other misc. non-recurring appropriations.</t>
  </si>
  <si>
    <t>Includes enrollment growth funds, legislative salary/labor market &amp; benefit rate increases, additional UNC Lab School funding and other misc. non-recurring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</si>
</sst>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8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38" fontId="5" fillId="0" borderId="2" xfId="0" applyNumberFormat="1" applyFont="1" applyBorder="1" applyAlignment="1">
      <alignment horizontal="center"/>
    </xf>
    <xf numFmtId="0" fontId="6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38" fontId="7" fillId="0" borderId="0" xfId="0" applyNumberFormat="1" applyFont="1"/>
    <xf numFmtId="10" fontId="7" fillId="0" borderId="0" xfId="0" applyNumberFormat="1" applyFont="1"/>
    <xf numFmtId="0" fontId="7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5" fillId="0" borderId="6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8" fontId="5" fillId="0" borderId="10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38" fontId="5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0" fontId="8" fillId="0" borderId="7" xfId="0" applyFont="1" applyBorder="1" applyAlignment="1"/>
    <xf numFmtId="0" fontId="8" fillId="0" borderId="16" xfId="0" applyFont="1" applyBorder="1" applyAlignment="1"/>
    <xf numFmtId="0" fontId="8" fillId="0" borderId="12" xfId="0" applyFont="1" applyBorder="1" applyAlignment="1">
      <alignment wrapText="1"/>
    </xf>
    <xf numFmtId="0" fontId="8" fillId="0" borderId="7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/>
    </xf>
    <xf numFmtId="38" fontId="5" fillId="0" borderId="1" xfId="0" applyNumberFormat="1" applyFont="1" applyBorder="1" applyAlignment="1">
      <alignment horizontal="center" vertical="top"/>
    </xf>
    <xf numFmtId="10" fontId="5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7EF1-2A7C-41B9-AAE8-429E0319DAD7}">
  <sheetPr>
    <pageSetUpPr fitToPage="1"/>
  </sheetPr>
  <dimension ref="B1:F22"/>
  <sheetViews>
    <sheetView showGridLines="0" tabSelected="1" workbookViewId="0">
      <selection activeCell="D29" sqref="D29"/>
    </sheetView>
  </sheetViews>
  <sheetFormatPr defaultRowHeight="15" x14ac:dyDescent="0.25"/>
  <cols>
    <col min="1" max="1" width="3.85546875" customWidth="1"/>
    <col min="3" max="3" width="16.140625" customWidth="1"/>
    <col min="4" max="5" width="10.7109375" customWidth="1"/>
    <col min="6" max="6" width="132.85546875" customWidth="1"/>
    <col min="7" max="7" width="1.42578125" customWidth="1"/>
  </cols>
  <sheetData>
    <row r="1" spans="2:6" ht="18.75" x14ac:dyDescent="0.3">
      <c r="B1" s="2" t="s">
        <v>27</v>
      </c>
    </row>
    <row r="2" spans="2:6" ht="18.75" x14ac:dyDescent="0.3">
      <c r="B2" s="3" t="s">
        <v>33</v>
      </c>
    </row>
    <row r="3" spans="2:6" ht="15.75" x14ac:dyDescent="0.25">
      <c r="B3" s="1"/>
    </row>
    <row r="4" spans="2:6" ht="15.75" thickBot="1" x14ac:dyDescent="0.3"/>
    <row r="5" spans="2:6" ht="39.75" thickTop="1" x14ac:dyDescent="0.25">
      <c r="B5" s="20" t="s">
        <v>0</v>
      </c>
      <c r="C5" s="21" t="s">
        <v>1</v>
      </c>
      <c r="D5" s="21" t="s">
        <v>2</v>
      </c>
      <c r="E5" s="21" t="s">
        <v>3</v>
      </c>
      <c r="F5" s="22" t="s">
        <v>4</v>
      </c>
    </row>
    <row r="6" spans="2:6" ht="15" hidden="1" customHeight="1" x14ac:dyDescent="0.25">
      <c r="B6" s="23" t="s">
        <v>5</v>
      </c>
      <c r="C6" s="8">
        <v>128197057</v>
      </c>
      <c r="D6" s="6"/>
      <c r="E6" s="6"/>
      <c r="F6" s="24"/>
    </row>
    <row r="7" spans="2:6" ht="15" hidden="1" customHeight="1" x14ac:dyDescent="0.25">
      <c r="B7" s="23" t="s">
        <v>6</v>
      </c>
      <c r="C7" s="8">
        <v>125742612</v>
      </c>
      <c r="D7" s="9"/>
      <c r="E7" s="8"/>
      <c r="F7" s="24" t="s">
        <v>7</v>
      </c>
    </row>
    <row r="8" spans="2:6" ht="15" hidden="1" customHeight="1" x14ac:dyDescent="0.25">
      <c r="B8" s="23" t="s">
        <v>8</v>
      </c>
      <c r="C8" s="8">
        <v>125926620</v>
      </c>
      <c r="D8" s="9">
        <f>(C8-C7)/C7</f>
        <v>1.4633702694198845E-3</v>
      </c>
      <c r="E8" s="8">
        <f>C8-C7</f>
        <v>184008</v>
      </c>
      <c r="F8" s="24"/>
    </row>
    <row r="9" spans="2:6" ht="15" customHeight="1" x14ac:dyDescent="0.25">
      <c r="B9" s="23" t="s">
        <v>9</v>
      </c>
      <c r="C9" s="8">
        <v>128597134</v>
      </c>
      <c r="D9" s="9">
        <f t="shared" ref="D9:D13" si="0">(C9-C8)/C8</f>
        <v>2.1206906053700163E-2</v>
      </c>
      <c r="E9" s="8">
        <f t="shared" ref="E9:E13" si="1">C9-C8</f>
        <v>2670514</v>
      </c>
      <c r="F9" s="35"/>
    </row>
    <row r="10" spans="2:6" ht="15" customHeight="1" x14ac:dyDescent="0.25">
      <c r="B10" s="23" t="s">
        <v>10</v>
      </c>
      <c r="C10" s="8">
        <v>127551885</v>
      </c>
      <c r="D10" s="9">
        <f t="shared" si="0"/>
        <v>-8.1280893865021912E-3</v>
      </c>
      <c r="E10" s="8">
        <f t="shared" si="1"/>
        <v>-1045249</v>
      </c>
      <c r="F10" s="24" t="s">
        <v>7</v>
      </c>
    </row>
    <row r="11" spans="2:6" ht="15" customHeight="1" x14ac:dyDescent="0.25">
      <c r="B11" s="23" t="s">
        <v>11</v>
      </c>
      <c r="C11" s="8">
        <v>127004801</v>
      </c>
      <c r="D11" s="9">
        <f t="shared" si="0"/>
        <v>-4.2891094867002558E-3</v>
      </c>
      <c r="E11" s="8">
        <f t="shared" si="1"/>
        <v>-547084</v>
      </c>
      <c r="F11" s="24" t="s">
        <v>7</v>
      </c>
    </row>
    <row r="12" spans="2:6" ht="15" customHeight="1" x14ac:dyDescent="0.25">
      <c r="B12" s="23" t="s">
        <v>12</v>
      </c>
      <c r="C12" s="8">
        <v>133764390</v>
      </c>
      <c r="D12" s="9">
        <f t="shared" si="0"/>
        <v>5.3223098235475365E-2</v>
      </c>
      <c r="E12" s="8">
        <f t="shared" si="1"/>
        <v>6759589</v>
      </c>
      <c r="F12" s="24" t="s">
        <v>28</v>
      </c>
    </row>
    <row r="13" spans="2:6" ht="15" customHeight="1" x14ac:dyDescent="0.25">
      <c r="B13" s="23" t="s">
        <v>13</v>
      </c>
      <c r="C13" s="8">
        <v>138091358</v>
      </c>
      <c r="D13" s="9">
        <f t="shared" si="0"/>
        <v>3.2347682368977275E-2</v>
      </c>
      <c r="E13" s="8">
        <f t="shared" si="1"/>
        <v>4326968</v>
      </c>
      <c r="F13" s="24" t="s">
        <v>28</v>
      </c>
    </row>
    <row r="14" spans="2:6" ht="15" customHeight="1" x14ac:dyDescent="0.25">
      <c r="B14" s="23" t="s">
        <v>14</v>
      </c>
      <c r="C14" s="8">
        <v>140514281</v>
      </c>
      <c r="D14" s="9">
        <f t="shared" ref="D14:D20" si="2">(C14-C13)/C13</f>
        <v>1.7545797471265362E-2</v>
      </c>
      <c r="E14" s="8">
        <f t="shared" ref="E14:E19" si="3">C14-C13</f>
        <v>2422923</v>
      </c>
      <c r="F14" s="24" t="s">
        <v>15</v>
      </c>
    </row>
    <row r="15" spans="2:6" ht="15" customHeight="1" x14ac:dyDescent="0.25">
      <c r="B15" s="23" t="s">
        <v>16</v>
      </c>
      <c r="C15" s="8">
        <v>149227756</v>
      </c>
      <c r="D15" s="9">
        <f t="shared" si="2"/>
        <v>6.2011312572563357E-2</v>
      </c>
      <c r="E15" s="8">
        <f t="shared" si="3"/>
        <v>8713475</v>
      </c>
      <c r="F15" s="24" t="s">
        <v>17</v>
      </c>
    </row>
    <row r="16" spans="2:6" ht="15" customHeight="1" x14ac:dyDescent="0.25">
      <c r="B16" s="25" t="s">
        <v>18</v>
      </c>
      <c r="C16" s="10">
        <v>150155128</v>
      </c>
      <c r="D16" s="9">
        <f t="shared" si="2"/>
        <v>6.2144739347283354E-3</v>
      </c>
      <c r="E16" s="8">
        <f t="shared" si="3"/>
        <v>927372</v>
      </c>
      <c r="F16" s="24" t="s">
        <v>20</v>
      </c>
    </row>
    <row r="17" spans="2:6" ht="15" customHeight="1" x14ac:dyDescent="0.25">
      <c r="B17" s="26" t="s">
        <v>19</v>
      </c>
      <c r="C17" s="27">
        <v>152566801</v>
      </c>
      <c r="D17" s="28">
        <f t="shared" si="2"/>
        <v>1.6061209711066279E-2</v>
      </c>
      <c r="E17" s="29">
        <f t="shared" si="3"/>
        <v>2411673</v>
      </c>
      <c r="F17" s="37" t="s">
        <v>26</v>
      </c>
    </row>
    <row r="18" spans="2:6" x14ac:dyDescent="0.25">
      <c r="B18" s="31" t="s">
        <v>29</v>
      </c>
      <c r="C18" s="29">
        <v>167255437</v>
      </c>
      <c r="D18" s="28">
        <f t="shared" si="2"/>
        <v>9.6276751585031919E-2</v>
      </c>
      <c r="E18" s="29">
        <f t="shared" si="3"/>
        <v>14688636</v>
      </c>
      <c r="F18" s="37" t="s">
        <v>35</v>
      </c>
    </row>
    <row r="19" spans="2:6" ht="15" customHeight="1" x14ac:dyDescent="0.25">
      <c r="B19" s="39" t="s">
        <v>30</v>
      </c>
      <c r="C19" s="40">
        <v>187163788</v>
      </c>
      <c r="D19" s="41">
        <f t="shared" si="2"/>
        <v>0.11902961934803949</v>
      </c>
      <c r="E19" s="40">
        <f t="shared" si="3"/>
        <v>19908351</v>
      </c>
      <c r="F19" s="38" t="s">
        <v>36</v>
      </c>
    </row>
    <row r="20" spans="2:6" ht="15" customHeight="1" thickBot="1" x14ac:dyDescent="0.3">
      <c r="B20" s="32" t="s">
        <v>31</v>
      </c>
      <c r="C20" s="33">
        <f>187490273+9009797+386502+296047+96215+969263+1321723+261092-1518851+329047+139250</f>
        <v>198780358</v>
      </c>
      <c r="D20" s="34">
        <f>(C20-C19)/C19</f>
        <v>6.2066333045150808E-2</v>
      </c>
      <c r="E20" s="33">
        <f>C20-C19</f>
        <v>11616570</v>
      </c>
      <c r="F20" s="36" t="s">
        <v>32</v>
      </c>
    </row>
    <row r="21" spans="2:6" ht="9" customHeight="1" thickTop="1" x14ac:dyDescent="0.25">
      <c r="B21" s="12"/>
      <c r="C21" s="13"/>
      <c r="D21" s="14"/>
      <c r="E21" s="13"/>
      <c r="F21" s="15"/>
    </row>
    <row r="22" spans="2:6" x14ac:dyDescent="0.25">
      <c r="B22" s="30" t="s">
        <v>34</v>
      </c>
    </row>
  </sheetData>
  <pageMargins left="0.25" right="0.25" top="0.75" bottom="0.75" header="0.3" footer="0.3"/>
  <pageSetup scale="74" orientation="landscape" r:id="rId1"/>
  <headerFooter>
    <oddFooter>&amp;L&amp;"Tahoma,Regular"&amp;6&amp;Z&amp;F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31AAC-AB38-43B4-986B-A818C21B2CB5}">
  <sheetPr>
    <pageSetUpPr fitToPage="1"/>
  </sheetPr>
  <dimension ref="A1:E20"/>
  <sheetViews>
    <sheetView workbookViewId="0">
      <selection activeCell="C21" sqref="C21"/>
    </sheetView>
  </sheetViews>
  <sheetFormatPr defaultColWidth="8.85546875" defaultRowHeight="15" x14ac:dyDescent="0.25"/>
  <cols>
    <col min="2" max="2" width="16.140625" customWidth="1"/>
    <col min="3" max="3" width="10.7109375" customWidth="1"/>
    <col min="4" max="4" width="12" bestFit="1" customWidth="1"/>
    <col min="5" max="5" width="132.85546875" customWidth="1"/>
  </cols>
  <sheetData>
    <row r="1" spans="1:5" ht="18.75" x14ac:dyDescent="0.3">
      <c r="A1" s="2" t="s">
        <v>23</v>
      </c>
    </row>
    <row r="2" spans="1:5" ht="18.75" x14ac:dyDescent="0.3">
      <c r="A2" s="3" t="s">
        <v>21</v>
      </c>
    </row>
    <row r="3" spans="1:5" ht="15.75" x14ac:dyDescent="0.25">
      <c r="A3" s="1"/>
    </row>
    <row r="5" spans="1:5" ht="39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5" hidden="1" x14ac:dyDescent="0.25">
      <c r="A6" s="6" t="s">
        <v>5</v>
      </c>
      <c r="B6" s="8"/>
      <c r="C6" s="6"/>
      <c r="D6" s="6"/>
      <c r="E6" s="16"/>
    </row>
    <row r="7" spans="1:5" hidden="1" x14ac:dyDescent="0.25">
      <c r="A7" s="6" t="s">
        <v>6</v>
      </c>
      <c r="B7" s="8"/>
      <c r="C7" s="9" t="e">
        <f t="shared" ref="C7:C17" si="0">(B7-B6)/B6</f>
        <v>#DIV/0!</v>
      </c>
      <c r="D7" s="8">
        <f>B7-B6</f>
        <v>0</v>
      </c>
      <c r="E7" s="16"/>
    </row>
    <row r="8" spans="1:5" hidden="1" x14ac:dyDescent="0.25">
      <c r="A8" s="6" t="s">
        <v>8</v>
      </c>
      <c r="B8" s="8"/>
      <c r="C8" s="9" t="e">
        <f t="shared" si="0"/>
        <v>#DIV/0!</v>
      </c>
      <c r="D8" s="8">
        <f t="shared" ref="D8:D15" si="1">B8-B7</f>
        <v>0</v>
      </c>
      <c r="E8" s="16"/>
    </row>
    <row r="9" spans="1:5" hidden="1" x14ac:dyDescent="0.25">
      <c r="A9" s="6" t="s">
        <v>9</v>
      </c>
      <c r="B9" s="8"/>
      <c r="C9" s="9" t="e">
        <f t="shared" si="0"/>
        <v>#DIV/0!</v>
      </c>
      <c r="D9" s="8">
        <f t="shared" si="1"/>
        <v>0</v>
      </c>
      <c r="E9" s="16"/>
    </row>
    <row r="10" spans="1:5" hidden="1" x14ac:dyDescent="0.25">
      <c r="A10" s="6" t="s">
        <v>10</v>
      </c>
      <c r="B10" s="8"/>
      <c r="C10" s="9" t="e">
        <f t="shared" si="0"/>
        <v>#DIV/0!</v>
      </c>
      <c r="D10" s="8">
        <f t="shared" si="1"/>
        <v>0</v>
      </c>
      <c r="E10" s="16"/>
    </row>
    <row r="11" spans="1:5" x14ac:dyDescent="0.25">
      <c r="A11" s="6" t="s">
        <v>11</v>
      </c>
      <c r="B11" s="8">
        <f>495888-437587</f>
        <v>58301</v>
      </c>
      <c r="C11" s="9" t="e">
        <f t="shared" si="0"/>
        <v>#DIV/0!</v>
      </c>
      <c r="D11" s="8">
        <f t="shared" si="1"/>
        <v>58301</v>
      </c>
      <c r="E11" s="16"/>
    </row>
    <row r="12" spans="1:5" x14ac:dyDescent="0.25">
      <c r="A12" s="6" t="s">
        <v>12</v>
      </c>
      <c r="B12" s="8">
        <v>4510727</v>
      </c>
      <c r="C12" s="9">
        <f t="shared" si="0"/>
        <v>76.36963345397163</v>
      </c>
      <c r="D12" s="8">
        <f t="shared" si="1"/>
        <v>4452426</v>
      </c>
      <c r="E12" s="16"/>
    </row>
    <row r="13" spans="1:5" x14ac:dyDescent="0.25">
      <c r="A13" s="6" t="s">
        <v>13</v>
      </c>
      <c r="B13" s="8">
        <v>1818345</v>
      </c>
      <c r="C13" s="9">
        <f t="shared" si="0"/>
        <v>-0.59688427164845048</v>
      </c>
      <c r="D13" s="8">
        <f t="shared" si="1"/>
        <v>-2692382</v>
      </c>
      <c r="E13" s="16"/>
    </row>
    <row r="14" spans="1:5" x14ac:dyDescent="0.25">
      <c r="A14" s="6" t="s">
        <v>14</v>
      </c>
      <c r="B14" s="8">
        <v>783682</v>
      </c>
      <c r="C14" s="9">
        <f t="shared" si="0"/>
        <v>-0.56901358103110244</v>
      </c>
      <c r="D14" s="8">
        <f t="shared" si="1"/>
        <v>-1034663</v>
      </c>
      <c r="E14" s="16"/>
    </row>
    <row r="15" spans="1:5" ht="14.45" customHeight="1" x14ac:dyDescent="0.25">
      <c r="A15" s="6" t="s">
        <v>16</v>
      </c>
      <c r="B15" s="8">
        <v>2153460</v>
      </c>
      <c r="C15" s="9">
        <f t="shared" si="0"/>
        <v>1.7478747757381183</v>
      </c>
      <c r="D15" s="8">
        <f t="shared" si="1"/>
        <v>1369778</v>
      </c>
      <c r="E15" s="16"/>
    </row>
    <row r="16" spans="1:5" ht="14.45" customHeight="1" x14ac:dyDescent="0.25">
      <c r="A16" s="7" t="s">
        <v>18</v>
      </c>
      <c r="B16" s="10">
        <v>0</v>
      </c>
      <c r="C16" s="9">
        <f t="shared" si="0"/>
        <v>-1</v>
      </c>
      <c r="D16" s="8">
        <f>B16-B15</f>
        <v>-2153460</v>
      </c>
      <c r="E16" s="16"/>
    </row>
    <row r="17" spans="1:5" ht="14.45" customHeight="1" x14ac:dyDescent="0.25">
      <c r="A17" s="7" t="s">
        <v>19</v>
      </c>
      <c r="B17" s="10">
        <v>5175392</v>
      </c>
      <c r="C17" s="9" t="e">
        <f t="shared" si="0"/>
        <v>#DIV/0!</v>
      </c>
      <c r="D17" s="8">
        <f>B17-B16</f>
        <v>5175392</v>
      </c>
      <c r="E17" s="16" t="s">
        <v>22</v>
      </c>
    </row>
    <row r="18" spans="1:5" x14ac:dyDescent="0.25">
      <c r="A18" s="12"/>
      <c r="B18" s="13"/>
      <c r="C18" s="14"/>
      <c r="D18" s="13"/>
      <c r="E18" s="15"/>
    </row>
    <row r="19" spans="1:5" x14ac:dyDescent="0.25">
      <c r="A19" s="11"/>
      <c r="B19" s="17">
        <f>SUM(B11:B17)</f>
        <v>14499907</v>
      </c>
      <c r="C19" s="19" t="s">
        <v>24</v>
      </c>
    </row>
    <row r="20" spans="1:5" x14ac:dyDescent="0.25">
      <c r="B20" s="18">
        <f>B19/Sheet1!C19</f>
        <v>7.7471754311790264E-2</v>
      </c>
      <c r="C20" s="19" t="s">
        <v>25</v>
      </c>
    </row>
  </sheetData>
  <pageMargins left="0.7" right="0.7" top="0.75" bottom="0.75" header="0.3" footer="0.3"/>
  <pageSetup scale="71" fitToHeight="0" orientation="landscape" verticalDpi="0" r:id="rId1"/>
  <headerFooter>
    <oddFooter>&amp;L&amp;"Tahoma,Regular"&amp;6&amp;Z&amp;F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EG History</vt:lpstr>
      <vt:lpstr>'EG History'!Print_Area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John Edward</dc:creator>
  <cp:lastModifiedBy>Adams, John Edward</cp:lastModifiedBy>
  <cp:lastPrinted>2024-02-09T16:24:11Z</cp:lastPrinted>
  <dcterms:created xsi:type="dcterms:W3CDTF">2020-05-12T18:32:19Z</dcterms:created>
  <dcterms:modified xsi:type="dcterms:W3CDTF">2024-02-09T16:25:44Z</dcterms:modified>
</cp:coreProperties>
</file>